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2.xml" ContentType="application/vnd.openxmlformats-officedocument.spreadsheetml.worksheet+xml"/>
  <Override PartName="/xl/worksheets/sheet11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1"/>
  </bookViews>
  <sheets>
    <sheet name="INITIAL DESIGN DATA" sheetId="1" state="visible" r:id="rId2"/>
    <sheet name="TYPE MISSION" sheetId="2" state="visible" r:id="rId3"/>
    <sheet name="STRUCTURE" sheetId="3" state="visible" r:id="rId4"/>
    <sheet name="POWER PLANT" sheetId="4" state="visible" r:id="rId5"/>
    <sheet name="SYSTEMS" sheetId="5" state="visible" r:id="rId6"/>
    <sheet name="FURNISHING" sheetId="6" state="visible" r:id="rId7"/>
    <sheet name="OPERATOR ITEMS" sheetId="7" state="visible" r:id="rId8"/>
    <sheet name="SOFTWARE" sheetId="8" state="visible" r:id="rId9"/>
    <sheet name="IMMATERIAL PRODUCTION" sheetId="9" state="visible" r:id="rId10"/>
    <sheet name="MAINTENANCE" sheetId="10" state="visible" r:id="rId11"/>
    <sheet name="DISPOSAL" sheetId="11" state="visible" r:id="rId12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<sst xmlns="http://schemas.openxmlformats.org/spreadsheetml/2006/main" count="269" uniqueCount="144">
  <si>
    <t xml:space="preserve">Maximum number of passenger</t>
  </si>
  <si>
    <t xml:space="preserve">Maximum take off weight</t>
  </si>
  <si>
    <t xml:space="preserve">Kg</t>
  </si>
  <si>
    <t xml:space="preserve">Maximum range</t>
  </si>
  <si>
    <t xml:space="preserve">Km</t>
  </si>
  <si>
    <t xml:space="preserve">Number of aircraft to build</t>
  </si>
  <si>
    <t xml:space="preserve">Price</t>
  </si>
  <si>
    <t xml:space="preserve">14.35</t>
  </si>
  <si>
    <t xml:space="preserve">Million US 2002 dollars</t>
  </si>
  <si>
    <t xml:space="preserve">Range in km </t>
  </si>
  <si>
    <t xml:space="preserve">Kerosene burned in kg </t>
  </si>
  <si>
    <t xml:space="preserve">Electricity consumed in kWh</t>
  </si>
  <si>
    <t xml:space="preserve">SAF burned in kg</t>
  </si>
  <si>
    <t xml:space="preserve">Liquid Hydrogen consumed in kg</t>
  </si>
  <si>
    <t xml:space="preserve">Number of flights to evaluate</t>
  </si>
  <si>
    <t xml:space="preserve">Maximum range in km</t>
  </si>
  <si>
    <t xml:space="preserve">WING</t>
  </si>
  <si>
    <t xml:space="preserve">Total weight in kg</t>
  </si>
  <si>
    <t xml:space="preserve">Aluminium</t>
  </si>
  <si>
    <t xml:space="preserve">Percentage in weight</t>
  </si>
  <si>
    <t xml:space="preserve">Carbon fibre</t>
  </si>
  <si>
    <t xml:space="preserve">FUSELAGE</t>
  </si>
  <si>
    <t xml:space="preserve">Total weight  in kg</t>
  </si>
  <si>
    <t xml:space="preserve">TAIL</t>
  </si>
  <si>
    <t xml:space="preserve">LANDING GEAR</t>
  </si>
  <si>
    <t xml:space="preserve">Structure</t>
  </si>
  <si>
    <t xml:space="preserve">Wheels</t>
  </si>
  <si>
    <t xml:space="preserve">Brakes</t>
  </si>
  <si>
    <t xml:space="preserve">Tires</t>
  </si>
  <si>
    <t xml:space="preserve">NACELLE AND STRUCTS</t>
  </si>
  <si>
    <t xml:space="preserve">stop</t>
  </si>
  <si>
    <t xml:space="preserve">EQUIPPED ENGINES AND PROPELLERS</t>
  </si>
  <si>
    <t xml:space="preserve">Turbofan engine</t>
  </si>
  <si>
    <t xml:space="preserve">Turboprop engine</t>
  </si>
  <si>
    <t xml:space="preserve">Turboprop propellers</t>
  </si>
  <si>
    <t xml:space="preserve">Electric powertrain</t>
  </si>
  <si>
    <t xml:space="preserve">Electric engine control unit</t>
  </si>
  <si>
    <t xml:space="preserve">FUEL SYSTEM</t>
  </si>
  <si>
    <t xml:space="preserve">HYDRAULIC GENERATION</t>
  </si>
  <si>
    <t xml:space="preserve">HYDRAULIC DISTRIBUTION</t>
  </si>
  <si>
    <t xml:space="preserve">ENVIRONMENTAL CONTROL SYSTEM</t>
  </si>
  <si>
    <t xml:space="preserve">THERMAL MANAGEMENT SYSTEM</t>
  </si>
  <si>
    <t xml:space="preserve">Fins</t>
  </si>
  <si>
    <t xml:space="preserve">Pipes</t>
  </si>
  <si>
    <t xml:space="preserve">Pumps</t>
  </si>
  <si>
    <t xml:space="preserve">Reservoir</t>
  </si>
  <si>
    <t xml:space="preserve">Electronic instrumentation</t>
  </si>
  <si>
    <t xml:space="preserve">Electric motor</t>
  </si>
  <si>
    <t xml:space="preserve">Electric resistance</t>
  </si>
  <si>
    <t xml:space="preserve">Power in kW</t>
  </si>
  <si>
    <t xml:space="preserve">DE ICING</t>
  </si>
  <si>
    <t xml:space="preserve">Rubber membrane</t>
  </si>
  <si>
    <t xml:space="preserve">Aerothermal </t>
  </si>
  <si>
    <t xml:space="preserve">electric heating element</t>
  </si>
  <si>
    <t xml:space="preserve">FLIGHT CONTROL SYSTEM</t>
  </si>
  <si>
    <t xml:space="preserve">Mechanical controls</t>
  </si>
  <si>
    <t xml:space="preserve">By-wire control</t>
  </si>
  <si>
    <t xml:space="preserve">Hydraulic actuators</t>
  </si>
  <si>
    <t xml:space="preserve">Electro hydraulic actuators</t>
  </si>
  <si>
    <t xml:space="preserve">AVIONIC INSTRUMENTS</t>
  </si>
  <si>
    <t xml:space="preserve">ELECTRICAL GENERATION</t>
  </si>
  <si>
    <t xml:space="preserve">Electric generator</t>
  </si>
  <si>
    <t xml:space="preserve">to be used for traditional generators with a power density below 2 kW/kg</t>
  </si>
  <si>
    <t xml:space="preserve">Power density </t>
  </si>
  <si>
    <t xml:space="preserve">Starter generator</t>
  </si>
  <si>
    <t xml:space="preserve">to be used for innovative generators with a power density more than 2 kW/kg</t>
  </si>
  <si>
    <t xml:space="preserve">Traditional electric motor</t>
  </si>
  <si>
    <t xml:space="preserve">to be used for traditional motors with a power density below 2 kW/kg</t>
  </si>
  <si>
    <t xml:space="preserve">traditional electric motor</t>
  </si>
  <si>
    <t xml:space="preserve">Innovative electric motor</t>
  </si>
  <si>
    <t xml:space="preserve">to be used for innovative motors with a power density more than 2 kW/kg</t>
  </si>
  <si>
    <t xml:space="preserve">innovative electric motor</t>
  </si>
  <si>
    <t xml:space="preserve">Li-ion battery</t>
  </si>
  <si>
    <t xml:space="preserve">Energy in kWh</t>
  </si>
  <si>
    <t xml:space="preserve">Energy density </t>
  </si>
  <si>
    <t xml:space="preserve">Li-sulphur battery</t>
  </si>
  <si>
    <t xml:space="preserve">Energy density</t>
  </si>
  <si>
    <t xml:space="preserve">NiCd battery</t>
  </si>
  <si>
    <t xml:space="preserve">PEM fuel cell</t>
  </si>
  <si>
    <t xml:space="preserve">SO fuel cell</t>
  </si>
  <si>
    <t xml:space="preserve">Liquid hydrogen tank</t>
  </si>
  <si>
    <t xml:space="preserve">ELECTRIC COMMON INSTALLATIONS</t>
  </si>
  <si>
    <t xml:space="preserve">THERMO ACOUSTIC INSULATION</t>
  </si>
  <si>
    <t xml:space="preserve">FURNISHING</t>
  </si>
  <si>
    <t xml:space="preserve">LIGHTING</t>
  </si>
  <si>
    <t xml:space="preserve">OPERATIONAL ITEMS</t>
  </si>
  <si>
    <t xml:space="preserve">OPERATIONAL EQUIPMENT</t>
  </si>
  <si>
    <t xml:space="preserve">Galley equipment</t>
  </si>
  <si>
    <t xml:space="preserve">Toilet equipment</t>
  </si>
  <si>
    <t xml:space="preserve">SYSTEMS SOFTWARE</t>
  </si>
  <si>
    <t xml:space="preserve">Number of hours needed</t>
  </si>
  <si>
    <t xml:space="preserve">DEVELOPMENT AND MANUFACTURING</t>
  </si>
  <si>
    <t xml:space="preserve">ENGINEERING</t>
  </si>
  <si>
    <t xml:space="preserve">development</t>
  </si>
  <si>
    <t xml:space="preserve">number of hours needed</t>
  </si>
  <si>
    <t xml:space="preserve">production</t>
  </si>
  <si>
    <t xml:space="preserve">MANUFACTURING WORK</t>
  </si>
  <si>
    <t xml:space="preserve">TOOLING</t>
  </si>
  <si>
    <t xml:space="preserve">total cost in euros</t>
  </si>
  <si>
    <t xml:space="preserve">QUALITY CONTROL</t>
  </si>
  <si>
    <t xml:space="preserve">PROGRAM MANAGEMENT</t>
  </si>
  <si>
    <t xml:space="preserve">entire program life</t>
  </si>
  <si>
    <t xml:space="preserve">TEST AND EVALUATIONS</t>
  </si>
  <si>
    <t xml:space="preserve">PROTOTYPES PRODUCTION</t>
  </si>
  <si>
    <t xml:space="preserve">tooling</t>
  </si>
  <si>
    <t xml:space="preserve">quality control</t>
  </si>
  <si>
    <t xml:space="preserve">number of prototypes build</t>
  </si>
  <si>
    <t xml:space="preserve">TESTING</t>
  </si>
  <si>
    <t xml:space="preserve">laboratory testing</t>
  </si>
  <si>
    <t xml:space="preserve">simulation</t>
  </si>
  <si>
    <t xml:space="preserve">flight testing</t>
  </si>
  <si>
    <t xml:space="preserve">DATA MANAGEMENT</t>
  </si>
  <si>
    <t xml:space="preserve">SERVER OPERATION</t>
  </si>
  <si>
    <t xml:space="preserve">SITE CONSTRUCTION AND OPERATION</t>
  </si>
  <si>
    <t xml:space="preserve">CONSTRUCTION</t>
  </si>
  <si>
    <t xml:space="preserve">plant build</t>
  </si>
  <si>
    <t xml:space="preserve">square meters</t>
  </si>
  <si>
    <t xml:space="preserve">shed build</t>
  </si>
  <si>
    <t xml:space="preserve">OPERATION</t>
  </si>
  <si>
    <t xml:space="preserve">plant operation</t>
  </si>
  <si>
    <t xml:space="preserve">INITIAL SPARES</t>
  </si>
  <si>
    <t xml:space="preserve">percentage of initial spares given</t>
  </si>
  <si>
    <t xml:space="preserve">ORGANIZATIONAL MAINTENANCE</t>
  </si>
  <si>
    <t xml:space="preserve">INTERMEDIATE MAINTENANCE</t>
  </si>
  <si>
    <t xml:space="preserve">DEPOT MAINTENANCE</t>
  </si>
  <si>
    <t xml:space="preserve">TIRES</t>
  </si>
  <si>
    <t xml:space="preserve">replacement rate (in landings)</t>
  </si>
  <si>
    <t xml:space="preserve">WHEELS</t>
  </si>
  <si>
    <t xml:space="preserve">BRAKES</t>
  </si>
  <si>
    <t xml:space="preserve">BATTERY</t>
  </si>
  <si>
    <t xml:space="preserve">replacement rate (in hours of flight)</t>
  </si>
  <si>
    <t xml:space="preserve">FUEL CELL SYSTEM</t>
  </si>
  <si>
    <t xml:space="preserve">HYDRAULIC OIL</t>
  </si>
  <si>
    <t xml:space="preserve">ENGINES</t>
  </si>
  <si>
    <t xml:space="preserve">replacement percentage</t>
  </si>
  <si>
    <t xml:space="preserve">APU</t>
  </si>
  <si>
    <t xml:space="preserve">AVIONICS</t>
  </si>
  <si>
    <t xml:space="preserve">HYDRAULIC SYSTEM</t>
  </si>
  <si>
    <t xml:space="preserve">ELECTRIC SYSTEM</t>
  </si>
  <si>
    <t xml:space="preserve">STRUCTURE</t>
  </si>
  <si>
    <t xml:space="preserve">DISASSEMBLING PROCESS</t>
  </si>
  <si>
    <t xml:space="preserve">DISMANTLING PROCESS</t>
  </si>
  <si>
    <t xml:space="preserve">HAZARDOUS FLUIDS</t>
  </si>
  <si>
    <t xml:space="preserve">kg of fluids to dispose</t>
  </si>
</sst>
</file>

<file path=xl/styles.xml><?xml version="1.0" encoding="utf-8"?>
<styleSheet xmlns="http://schemas.openxmlformats.org/spreadsheetml/2006/main">
  <numFmts count="8">
    <numFmt numFmtId="164" formatCode="General"/>
    <numFmt numFmtId="165" formatCode="0.00"/>
    <numFmt numFmtId="166" formatCode="#,##0"/>
    <numFmt numFmtId="167" formatCode="_-* #,##0.00_-;\-* #,##0.00_-;_-* \-??_-;_-@_-"/>
    <numFmt numFmtId="168" formatCode="_-* #,##0_-;\-* #,##0_-;_-* \-??_-;_-@_-"/>
    <numFmt numFmtId="169" formatCode="0.00E+00"/>
    <numFmt numFmtId="170" formatCode="0.00%"/>
    <numFmt numFmtId="171" formatCode="General"/>
  </numFmts>
  <fonts count="7">
    <font>
      <sz val="1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name val="Arial"/>
      <family val="2"/>
      <charset val="1"/>
    </font>
    <font>
      <sz val="10"/>
      <color rgb="FF000000"/>
      <name val="Calibri"/>
      <family val="2"/>
      <charset val="1"/>
    </font>
    <font>
      <sz val="10"/>
      <color rgb="FF000000"/>
      <name val="Arial"/>
      <family val="2"/>
      <charset val="1"/>
    </font>
  </fonts>
  <fills count="7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FFA6A6"/>
        <bgColor rgb="FFFFAA95"/>
      </patternFill>
    </fill>
    <fill>
      <patternFill patternType="solid">
        <fgColor rgb="FFAFD095"/>
        <bgColor rgb="FF99CCFF"/>
      </patternFill>
    </fill>
    <fill>
      <patternFill patternType="solid">
        <fgColor rgb="FFFFFF00"/>
        <bgColor rgb="FFFFFF00"/>
      </patternFill>
    </fill>
    <fill>
      <patternFill patternType="solid">
        <fgColor rgb="FFFFAA95"/>
        <bgColor rgb="FFFFA6A6"/>
      </patternFill>
    </fill>
  </fills>
  <borders count="9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/>
      <right style="thin"/>
      <top/>
      <bottom/>
      <diagonal/>
    </border>
    <border diagonalUp="false" diagonalDown="false">
      <left style="thin"/>
      <right style="thin"/>
      <top/>
      <bottom/>
      <diagonal/>
    </border>
    <border diagonalUp="false" diagonalDown="false">
      <left/>
      <right/>
      <top style="thin"/>
      <bottom/>
      <diagonal/>
    </border>
    <border diagonalUp="false" diagonalDown="false">
      <left/>
      <right style="thin"/>
      <top style="thin"/>
      <bottom/>
      <diagonal/>
    </border>
    <border diagonalUp="false" diagonalDown="false">
      <left style="thin"/>
      <right/>
      <top/>
      <bottom/>
      <diagonal/>
    </border>
    <border diagonalUp="false" diagonalDown="false">
      <left style="thin"/>
      <right/>
      <top/>
      <bottom style="thin"/>
      <diagonal/>
    </border>
    <border diagonalUp="false" diagonalDown="false">
      <left/>
      <right style="thin"/>
      <top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167" fontId="0" fillId="0" borderId="0" applyFont="true" applyBorder="false" applyAlignment="true" applyProtection="false">
      <alignment horizontal="general" vertical="bottom" textRotation="0" wrapText="false" indent="0" shrinkToFit="false"/>
    </xf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39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2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3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2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3" borderId="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3" borderId="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0" fillId="2" borderId="3" xfId="0" applyFont="fals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2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3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4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2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4" fillId="2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4" borderId="1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2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5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5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0" fillId="4" borderId="1" xfId="0" applyFont="false" applyBorder="true" applyAlignment="true" applyProtection="true">
      <alignment horizontal="center" vertical="bottom" textRotation="0" wrapText="false" indent="0" shrinkToFit="false"/>
      <protection locked="true" hidden="false"/>
    </xf>
    <xf numFmtId="168" fontId="5" fillId="3" borderId="1" xfId="15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9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9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4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9" fontId="0" fillId="0" borderId="4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5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6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2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9" fontId="0" fillId="4" borderId="1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9" fontId="0" fillId="4" borderId="1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7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70" fontId="0" fillId="4" borderId="1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8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71" fontId="0" fillId="6" borderId="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4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AFD095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A6A6"/>
      <rgbColor rgb="FFCC99FF"/>
      <rgbColor rgb="FFFFAA95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worksheet" Target="worksheets/sheet8.xml"/><Relationship Id="rId10" Type="http://schemas.openxmlformats.org/officeDocument/2006/relationships/worksheet" Target="worksheets/sheet9.xml"/><Relationship Id="rId11" Type="http://schemas.openxmlformats.org/officeDocument/2006/relationships/worksheet" Target="worksheets/sheet10.xml"/><Relationship Id="rId12" Type="http://schemas.openxmlformats.org/officeDocument/2006/relationships/worksheet" Target="worksheets/sheet11.xml"/><Relationship Id="rId1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2:C6"/>
  <sheetViews>
    <sheetView showFormulas="false" showGridLines="true" showRowColHeaders="true" showZeros="true" rightToLeft="false" tabSelected="false" showOutlineSymbols="true" defaultGridColor="true" view="normal" topLeftCell="A1" colorId="64" zoomScale="110" zoomScaleNormal="110" zoomScalePageLayoutView="100" workbookViewId="0">
      <selection pane="topLeft" activeCell="C15" activeCellId="0" sqref="C15"/>
    </sheetView>
  </sheetViews>
  <sheetFormatPr defaultColWidth="12.2890625" defaultRowHeight="12.8" zeroHeight="false" outlineLevelRow="0" outlineLevelCol="0"/>
  <cols>
    <col collapsed="false" customWidth="true" hidden="false" outlineLevel="0" max="1" min="1" style="0" width="21.97"/>
    <col collapsed="false" customWidth="true" hidden="false" outlineLevel="0" max="3" min="3" style="0" width="22.13"/>
  </cols>
  <sheetData>
    <row r="2" customFormat="false" ht="26.85" hidden="false" customHeight="false" outlineLevel="0" collapsed="false">
      <c r="A2" s="1" t="s">
        <v>0</v>
      </c>
      <c r="B2" s="2" t="n">
        <v>42</v>
      </c>
      <c r="C2" s="3"/>
    </row>
    <row r="3" customFormat="false" ht="26.85" hidden="false" customHeight="false" outlineLevel="0" collapsed="false">
      <c r="A3" s="1" t="s">
        <v>1</v>
      </c>
      <c r="B3" s="2" t="n">
        <v>16700</v>
      </c>
      <c r="C3" s="3" t="s">
        <v>2</v>
      </c>
    </row>
    <row r="4" customFormat="false" ht="14.15" hidden="false" customHeight="false" outlineLevel="0" collapsed="false">
      <c r="A4" s="1" t="s">
        <v>3</v>
      </c>
      <c r="B4" s="2" t="n">
        <v>1259</v>
      </c>
      <c r="C4" s="3" t="s">
        <v>4</v>
      </c>
    </row>
    <row r="5" customFormat="false" ht="26.85" hidden="false" customHeight="false" outlineLevel="0" collapsed="false">
      <c r="A5" s="1" t="s">
        <v>5</v>
      </c>
      <c r="B5" s="2" t="n">
        <v>497</v>
      </c>
      <c r="C5" s="3"/>
    </row>
    <row r="6" customFormat="false" ht="14.15" hidden="false" customHeight="false" outlineLevel="0" collapsed="false">
      <c r="A6" s="1" t="s">
        <v>6</v>
      </c>
      <c r="B6" s="2" t="s">
        <v>7</v>
      </c>
      <c r="C6" s="3" t="s">
        <v>8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tToWidth="1" fitToHeight="1" pageOrder="downThenOver" orientation="portrait" blackAndWhite="false" draft="false" cellComments="none" firstPageNumber="1" useFirstPageNumber="tru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2:C18"/>
  <sheetViews>
    <sheetView showFormulas="false" showGridLines="true" showRowColHeaders="true" showZeros="true" rightToLeft="false" tabSelected="false" showOutlineSymbols="true" defaultGridColor="true" view="normal" topLeftCell="A1" colorId="64" zoomScale="110" zoomScaleNormal="110" zoomScalePageLayoutView="100" workbookViewId="0">
      <selection pane="topLeft" activeCell="C23" activeCellId="0" sqref="C23"/>
    </sheetView>
  </sheetViews>
  <sheetFormatPr defaultColWidth="11.83984375" defaultRowHeight="12.8" zeroHeight="false" outlineLevelRow="0" outlineLevelCol="0"/>
  <cols>
    <col collapsed="false" customWidth="true" hidden="false" outlineLevel="0" max="1" min="1" style="0" width="32.46"/>
    <col collapsed="false" customWidth="true" hidden="false" outlineLevel="0" max="3" min="3" style="0" width="29.63"/>
  </cols>
  <sheetData>
    <row r="2" customFormat="false" ht="12.8" hidden="false" customHeight="false" outlineLevel="0" collapsed="false">
      <c r="A2" s="4" t="s">
        <v>122</v>
      </c>
      <c r="B2" s="37" t="n">
        <f aca="false">(78555+80323)/497</f>
        <v>319.674044265594</v>
      </c>
      <c r="C2" s="4" t="s">
        <v>94</v>
      </c>
    </row>
    <row r="3" customFormat="false" ht="12.8" hidden="false" customHeight="false" outlineLevel="0" collapsed="false">
      <c r="A3" s="4" t="s">
        <v>123</v>
      </c>
      <c r="B3" s="37" t="n">
        <f aca="false">0</f>
        <v>0</v>
      </c>
      <c r="C3" s="4" t="s">
        <v>94</v>
      </c>
    </row>
    <row r="4" customFormat="false" ht="12.8" hidden="false" customHeight="false" outlineLevel="0" collapsed="false">
      <c r="A4" s="4" t="s">
        <v>124</v>
      </c>
      <c r="B4" s="37" t="n">
        <f aca="false">135811/497</f>
        <v>273.261569416499</v>
      </c>
      <c r="C4" s="4" t="s">
        <v>94</v>
      </c>
    </row>
    <row r="5" customFormat="false" ht="12.8" hidden="false" customHeight="false" outlineLevel="0" collapsed="false">
      <c r="A5" s="4" t="s">
        <v>125</v>
      </c>
      <c r="B5" s="37" t="n">
        <v>250</v>
      </c>
      <c r="C5" s="4" t="s">
        <v>126</v>
      </c>
    </row>
    <row r="6" customFormat="false" ht="12.8" hidden="false" customHeight="false" outlineLevel="0" collapsed="false">
      <c r="A6" s="4" t="s">
        <v>127</v>
      </c>
      <c r="B6" s="37" t="n">
        <v>2500</v>
      </c>
      <c r="C6" s="4" t="s">
        <v>126</v>
      </c>
    </row>
    <row r="7" customFormat="false" ht="12.8" hidden="false" customHeight="false" outlineLevel="0" collapsed="false">
      <c r="A7" s="4" t="s">
        <v>128</v>
      </c>
      <c r="B7" s="37" t="n">
        <v>2500</v>
      </c>
      <c r="C7" s="4" t="s">
        <v>126</v>
      </c>
    </row>
    <row r="8" customFormat="false" ht="12.8" hidden="false" customHeight="false" outlineLevel="0" collapsed="false">
      <c r="A8" s="4" t="s">
        <v>129</v>
      </c>
      <c r="B8" s="37" t="n">
        <v>2500</v>
      </c>
      <c r="C8" s="4" t="s">
        <v>130</v>
      </c>
    </row>
    <row r="9" customFormat="false" ht="12.8" hidden="false" customHeight="false" outlineLevel="0" collapsed="false">
      <c r="A9" s="4" t="s">
        <v>131</v>
      </c>
      <c r="B9" s="37" t="n">
        <v>0</v>
      </c>
      <c r="C9" s="4" t="s">
        <v>130</v>
      </c>
    </row>
    <row r="10" customFormat="false" ht="12.8" hidden="false" customHeight="false" outlineLevel="0" collapsed="false">
      <c r="A10" s="4" t="s">
        <v>132</v>
      </c>
      <c r="B10" s="37" t="n">
        <v>2500</v>
      </c>
      <c r="C10" s="4" t="s">
        <v>130</v>
      </c>
    </row>
    <row r="11" customFormat="false" ht="12.8" hidden="false" customHeight="false" outlineLevel="0" collapsed="false">
      <c r="A11" s="4" t="s">
        <v>133</v>
      </c>
      <c r="B11" s="37" t="n">
        <v>1.2</v>
      </c>
      <c r="C11" s="4" t="s">
        <v>134</v>
      </c>
    </row>
    <row r="12" customFormat="false" ht="12.8" hidden="false" customHeight="false" outlineLevel="0" collapsed="false">
      <c r="A12" s="4" t="s">
        <v>135</v>
      </c>
      <c r="B12" s="37" t="n">
        <v>0</v>
      </c>
      <c r="C12" s="4" t="s">
        <v>134</v>
      </c>
    </row>
    <row r="13" customFormat="false" ht="12.8" hidden="false" customHeight="false" outlineLevel="0" collapsed="false">
      <c r="A13" s="4" t="s">
        <v>136</v>
      </c>
      <c r="B13" s="37" t="n">
        <v>1.2</v>
      </c>
      <c r="C13" s="4" t="s">
        <v>134</v>
      </c>
    </row>
    <row r="14" customFormat="false" ht="12.8" hidden="false" customHeight="false" outlineLevel="0" collapsed="false">
      <c r="A14" s="4" t="s">
        <v>37</v>
      </c>
      <c r="B14" s="37" t="n">
        <v>1.2</v>
      </c>
      <c r="C14" s="4" t="s">
        <v>134</v>
      </c>
    </row>
    <row r="15" customFormat="false" ht="12.8" hidden="false" customHeight="false" outlineLevel="0" collapsed="false">
      <c r="A15" s="4" t="s">
        <v>137</v>
      </c>
      <c r="B15" s="37" t="n">
        <v>1.2</v>
      </c>
      <c r="C15" s="4" t="s">
        <v>134</v>
      </c>
    </row>
    <row r="16" customFormat="false" ht="12.8" hidden="false" customHeight="false" outlineLevel="0" collapsed="false">
      <c r="A16" s="4" t="s">
        <v>138</v>
      </c>
      <c r="B16" s="37" t="n">
        <v>1.2</v>
      </c>
      <c r="C16" s="4" t="s">
        <v>134</v>
      </c>
    </row>
    <row r="17" customFormat="false" ht="12.8" hidden="false" customHeight="false" outlineLevel="0" collapsed="false">
      <c r="A17" s="4" t="s">
        <v>139</v>
      </c>
      <c r="B17" s="37" t="n">
        <v>0.3</v>
      </c>
      <c r="C17" s="4" t="s">
        <v>134</v>
      </c>
    </row>
    <row r="18" customFormat="false" ht="12.8" hidden="false" customHeight="false" outlineLevel="0" collapsed="false">
      <c r="A18" s="0" t="s">
        <v>30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2:C4"/>
  <sheetViews>
    <sheetView showFormulas="false" showGridLines="true" showRowColHeaders="true" showZeros="true" rightToLeft="false" tabSelected="false" showOutlineSymbols="true" defaultGridColor="true" view="normal" topLeftCell="A1" colorId="64" zoomScale="110" zoomScaleNormal="110" zoomScalePageLayoutView="100" workbookViewId="0">
      <selection pane="topLeft" activeCell="D28" activeCellId="0" sqref="D28"/>
    </sheetView>
  </sheetViews>
  <sheetFormatPr defaultColWidth="11.9296875" defaultRowHeight="12.8" zeroHeight="false" outlineLevelRow="0" outlineLevelCol="0"/>
  <cols>
    <col collapsed="false" customWidth="true" hidden="false" outlineLevel="0" max="1" min="1" style="0" width="26.78"/>
    <col collapsed="false" customWidth="true" hidden="false" outlineLevel="0" max="3" min="3" style="0" width="21.12"/>
  </cols>
  <sheetData>
    <row r="2" customFormat="false" ht="12.8" hidden="false" customHeight="false" outlineLevel="0" collapsed="false">
      <c r="A2" s="14" t="s">
        <v>140</v>
      </c>
      <c r="B2" s="38"/>
      <c r="C2" s="14" t="s">
        <v>94</v>
      </c>
    </row>
    <row r="3" customFormat="false" ht="12.8" hidden="false" customHeight="false" outlineLevel="0" collapsed="false">
      <c r="A3" s="14" t="s">
        <v>141</v>
      </c>
      <c r="B3" s="38"/>
      <c r="C3" s="14" t="s">
        <v>94</v>
      </c>
    </row>
    <row r="4" customFormat="false" ht="12.8" hidden="false" customHeight="false" outlineLevel="0" collapsed="false">
      <c r="A4" s="14" t="s">
        <v>142</v>
      </c>
      <c r="B4" s="38"/>
      <c r="C4" s="14" t="s">
        <v>143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2:C17"/>
  <sheetViews>
    <sheetView showFormulas="false" showGridLines="true" showRowColHeaders="true" showZeros="true" rightToLeft="false" tabSelected="true" showOutlineSymbols="true" defaultGridColor="true" view="normal" topLeftCell="A1" colorId="64" zoomScale="110" zoomScaleNormal="110" zoomScalePageLayoutView="100" workbookViewId="0">
      <selection pane="topLeft" activeCell="D9" activeCellId="0" sqref="D9"/>
    </sheetView>
  </sheetViews>
  <sheetFormatPr defaultColWidth="12.00390625" defaultRowHeight="12.8" zeroHeight="false" outlineLevelRow="0" outlineLevelCol="0"/>
  <cols>
    <col collapsed="false" customWidth="true" hidden="false" outlineLevel="0" max="1" min="1" style="0" width="28.42"/>
    <col collapsed="false" customWidth="true" hidden="false" outlineLevel="0" max="1024" min="1024" style="0" width="11.52"/>
  </cols>
  <sheetData>
    <row r="2" customFormat="false" ht="12.8" hidden="false" customHeight="false" outlineLevel="0" collapsed="false">
      <c r="A2" s="4" t="s">
        <v>9</v>
      </c>
      <c r="B2" s="5" t="n">
        <v>370.4</v>
      </c>
    </row>
    <row r="3" customFormat="false" ht="12.8" hidden="false" customHeight="false" outlineLevel="0" collapsed="false">
      <c r="A3" s="4" t="s">
        <v>10</v>
      </c>
      <c r="B3" s="6" t="n">
        <v>540.784</v>
      </c>
    </row>
    <row r="4" customFormat="false" ht="12.8" hidden="false" customHeight="false" outlineLevel="0" collapsed="false">
      <c r="A4" s="4" t="s">
        <v>11</v>
      </c>
      <c r="B4" s="5" t="n">
        <v>0</v>
      </c>
    </row>
    <row r="5" customFormat="false" ht="12.8" hidden="false" customHeight="false" outlineLevel="0" collapsed="false">
      <c r="A5" s="4" t="s">
        <v>12</v>
      </c>
      <c r="B5" s="5" t="n">
        <v>0</v>
      </c>
    </row>
    <row r="6" customFormat="false" ht="12.8" hidden="false" customHeight="false" outlineLevel="0" collapsed="false">
      <c r="A6" s="4" t="s">
        <v>13</v>
      </c>
      <c r="B6" s="5" t="n">
        <v>0</v>
      </c>
    </row>
    <row r="7" customFormat="false" ht="12.8" hidden="false" customHeight="false" outlineLevel="0" collapsed="false">
      <c r="A7" s="4" t="s">
        <v>14</v>
      </c>
      <c r="B7" s="5" t="n">
        <v>37500</v>
      </c>
    </row>
    <row r="8" customFormat="false" ht="12.8" hidden="false" customHeight="false" outlineLevel="0" collapsed="false">
      <c r="A8" s="4" t="s">
        <v>15</v>
      </c>
      <c r="B8" s="5" t="n">
        <v>1259</v>
      </c>
    </row>
    <row r="17" customFormat="false" ht="12.8" hidden="false" customHeight="false" outlineLevel="0" collapsed="false">
      <c r="C17" s="7"/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2:C22"/>
  <sheetViews>
    <sheetView showFormulas="false" showGridLines="true" showRowColHeaders="true" showZeros="true" rightToLeft="false" tabSelected="false" showOutlineSymbols="true" defaultGridColor="true" view="normal" topLeftCell="A1" colorId="64" zoomScale="110" zoomScaleNormal="110" zoomScalePageLayoutView="100" workbookViewId="0">
      <selection pane="topLeft" activeCell="F17" activeCellId="0" sqref="F17"/>
    </sheetView>
  </sheetViews>
  <sheetFormatPr defaultColWidth="12.2890625" defaultRowHeight="12.8" zeroHeight="false" outlineLevelRow="0" outlineLevelCol="0"/>
  <cols>
    <col collapsed="false" customWidth="true" hidden="false" outlineLevel="0" max="1" min="1" style="0" width="26.28"/>
    <col collapsed="false" customWidth="true" hidden="false" outlineLevel="0" max="3" min="3" style="0" width="20.45"/>
  </cols>
  <sheetData>
    <row r="2" customFormat="false" ht="13.8" hidden="false" customHeight="false" outlineLevel="0" collapsed="false">
      <c r="A2" s="8" t="s">
        <v>16</v>
      </c>
      <c r="B2" s="9" t="n">
        <v>1740</v>
      </c>
      <c r="C2" s="8" t="s">
        <v>17</v>
      </c>
    </row>
    <row r="3" customFormat="false" ht="13.8" hidden="false" customHeight="false" outlineLevel="0" collapsed="false">
      <c r="A3" s="8" t="s">
        <v>18</v>
      </c>
      <c r="B3" s="10" t="n">
        <v>0.7</v>
      </c>
      <c r="C3" s="8" t="s">
        <v>19</v>
      </c>
    </row>
    <row r="4" customFormat="false" ht="13.8" hidden="false" customHeight="false" outlineLevel="0" collapsed="false">
      <c r="A4" s="8" t="s">
        <v>20</v>
      </c>
      <c r="B4" s="10" t="n">
        <v>0.3</v>
      </c>
      <c r="C4" s="8" t="s">
        <v>19</v>
      </c>
    </row>
    <row r="5" customFormat="false" ht="13.8" hidden="false" customHeight="false" outlineLevel="0" collapsed="false">
      <c r="A5" s="11"/>
      <c r="B5" s="11"/>
      <c r="C5" s="12"/>
    </row>
    <row r="6" customFormat="false" ht="13.8" hidden="false" customHeight="false" outlineLevel="0" collapsed="false">
      <c r="A6" s="8" t="s">
        <v>21</v>
      </c>
      <c r="B6" s="9" t="n">
        <v>2750</v>
      </c>
      <c r="C6" s="8" t="s">
        <v>22</v>
      </c>
    </row>
    <row r="7" customFormat="false" ht="13.8" hidden="false" customHeight="false" outlineLevel="0" collapsed="false">
      <c r="A7" s="8" t="s">
        <v>18</v>
      </c>
      <c r="B7" s="10" t="n">
        <v>0.95</v>
      </c>
      <c r="C7" s="8" t="s">
        <v>19</v>
      </c>
    </row>
    <row r="8" customFormat="false" ht="13.8" hidden="false" customHeight="false" outlineLevel="0" collapsed="false">
      <c r="A8" s="8" t="s">
        <v>20</v>
      </c>
      <c r="B8" s="10" t="n">
        <v>0.05</v>
      </c>
      <c r="C8" s="8" t="s">
        <v>19</v>
      </c>
    </row>
    <row r="9" customFormat="false" ht="13.8" hidden="false" customHeight="false" outlineLevel="0" collapsed="false">
      <c r="A9" s="11"/>
      <c r="B9" s="11"/>
      <c r="C9" s="12"/>
    </row>
    <row r="10" customFormat="false" ht="13.8" hidden="false" customHeight="false" outlineLevel="0" collapsed="false">
      <c r="A10" s="8" t="s">
        <v>23</v>
      </c>
      <c r="B10" s="9" t="n">
        <v>460</v>
      </c>
      <c r="C10" s="8" t="s">
        <v>22</v>
      </c>
    </row>
    <row r="11" customFormat="false" ht="13.8" hidden="false" customHeight="false" outlineLevel="0" collapsed="false">
      <c r="A11" s="8" t="s">
        <v>20</v>
      </c>
      <c r="B11" s="10" t="n">
        <v>1</v>
      </c>
      <c r="C11" s="8" t="s">
        <v>19</v>
      </c>
    </row>
    <row r="12" customFormat="false" ht="13.8" hidden="false" customHeight="false" outlineLevel="0" collapsed="false">
      <c r="A12" s="11"/>
      <c r="B12" s="11"/>
      <c r="C12" s="12"/>
    </row>
    <row r="13" customFormat="false" ht="13.8" hidden="false" customHeight="false" outlineLevel="0" collapsed="false">
      <c r="A13" s="8" t="s">
        <v>24</v>
      </c>
      <c r="B13" s="9" t="n">
        <v>620</v>
      </c>
      <c r="C13" s="8" t="s">
        <v>22</v>
      </c>
    </row>
    <row r="14" customFormat="false" ht="13.8" hidden="false" customHeight="false" outlineLevel="0" collapsed="false">
      <c r="A14" s="8" t="s">
        <v>25</v>
      </c>
      <c r="B14" s="10" t="n">
        <v>0.55</v>
      </c>
      <c r="C14" s="8" t="s">
        <v>19</v>
      </c>
    </row>
    <row r="15" customFormat="false" ht="13.8" hidden="false" customHeight="false" outlineLevel="0" collapsed="false">
      <c r="A15" s="8" t="s">
        <v>26</v>
      </c>
      <c r="B15" s="10" t="n">
        <v>0.3</v>
      </c>
      <c r="C15" s="8" t="s">
        <v>19</v>
      </c>
    </row>
    <row r="16" customFormat="false" ht="13.8" hidden="false" customHeight="false" outlineLevel="0" collapsed="false">
      <c r="A16" s="8" t="s">
        <v>27</v>
      </c>
      <c r="B16" s="10" t="n">
        <v>0.1</v>
      </c>
      <c r="C16" s="8" t="s">
        <v>19</v>
      </c>
    </row>
    <row r="17" customFormat="false" ht="13.8" hidden="false" customHeight="false" outlineLevel="0" collapsed="false">
      <c r="A17" s="8" t="s">
        <v>28</v>
      </c>
      <c r="B17" s="10" t="n">
        <v>0.05</v>
      </c>
      <c r="C17" s="8" t="s">
        <v>19</v>
      </c>
    </row>
    <row r="18" customFormat="false" ht="13.8" hidden="false" customHeight="false" outlineLevel="0" collapsed="false">
      <c r="A18" s="11"/>
      <c r="B18" s="11"/>
      <c r="C18" s="12"/>
    </row>
    <row r="19" customFormat="false" ht="13.8" hidden="false" customHeight="false" outlineLevel="0" collapsed="false">
      <c r="A19" s="8" t="s">
        <v>29</v>
      </c>
      <c r="B19" s="9" t="n">
        <v>410</v>
      </c>
      <c r="C19" s="8" t="s">
        <v>22</v>
      </c>
    </row>
    <row r="20" customFormat="false" ht="13.8" hidden="false" customHeight="false" outlineLevel="0" collapsed="false">
      <c r="A20" s="8" t="s">
        <v>18</v>
      </c>
      <c r="B20" s="10" t="n">
        <v>0.4</v>
      </c>
      <c r="C20" s="8" t="s">
        <v>19</v>
      </c>
    </row>
    <row r="21" customFormat="false" ht="13.8" hidden="false" customHeight="false" outlineLevel="0" collapsed="false">
      <c r="A21" s="8" t="s">
        <v>20</v>
      </c>
      <c r="B21" s="10" t="n">
        <v>0.6</v>
      </c>
      <c r="C21" s="8" t="s">
        <v>19</v>
      </c>
    </row>
    <row r="22" customFormat="false" ht="12.8" hidden="false" customHeight="false" outlineLevel="0" collapsed="false">
      <c r="A22" s="0" t="s">
        <v>30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C10"/>
  <sheetViews>
    <sheetView showFormulas="false" showGridLines="true" showRowColHeaders="true" showZeros="true" rightToLeft="false" tabSelected="false" showOutlineSymbols="true" defaultGridColor="true" view="normal" topLeftCell="A1" colorId="64" zoomScale="110" zoomScaleNormal="110" zoomScalePageLayoutView="100" workbookViewId="0">
      <selection pane="topLeft" activeCell="C18" activeCellId="0" sqref="C18"/>
    </sheetView>
  </sheetViews>
  <sheetFormatPr defaultColWidth="12.2890625" defaultRowHeight="12.8" zeroHeight="false" outlineLevelRow="0" outlineLevelCol="0"/>
  <cols>
    <col collapsed="false" customWidth="true" hidden="false" outlineLevel="0" max="1" min="1" style="0" width="41.07"/>
    <col collapsed="false" customWidth="true" hidden="false" outlineLevel="0" max="3" min="3" style="0" width="20.45"/>
  </cols>
  <sheetData>
    <row r="1" customFormat="false" ht="12.8" hidden="false" customHeight="false" outlineLevel="0" collapsed="false">
      <c r="A1" s="13"/>
      <c r="B1" s="13"/>
      <c r="C1" s="13"/>
    </row>
    <row r="2" customFormat="false" ht="13.8" hidden="false" customHeight="false" outlineLevel="0" collapsed="false">
      <c r="A2" s="8" t="s">
        <v>31</v>
      </c>
      <c r="B2" s="9" t="n">
        <v>1450</v>
      </c>
      <c r="C2" s="8" t="s">
        <v>17</v>
      </c>
    </row>
    <row r="3" customFormat="false" ht="13.8" hidden="false" customHeight="false" outlineLevel="0" collapsed="false">
      <c r="A3" s="8" t="s">
        <v>32</v>
      </c>
      <c r="B3" s="10" t="n">
        <v>0</v>
      </c>
      <c r="C3" s="8" t="s">
        <v>19</v>
      </c>
    </row>
    <row r="4" customFormat="false" ht="13.8" hidden="false" customHeight="false" outlineLevel="0" collapsed="false">
      <c r="A4" s="8" t="s">
        <v>33</v>
      </c>
      <c r="B4" s="10" t="n">
        <v>0.8276</v>
      </c>
      <c r="C4" s="8" t="s">
        <v>19</v>
      </c>
    </row>
    <row r="5" customFormat="false" ht="13.8" hidden="false" customHeight="false" outlineLevel="0" collapsed="false">
      <c r="A5" s="8" t="s">
        <v>34</v>
      </c>
      <c r="B5" s="10" t="n">
        <v>0.1379</v>
      </c>
      <c r="C5" s="8" t="s">
        <v>19</v>
      </c>
    </row>
    <row r="6" customFormat="false" ht="13.8" hidden="false" customHeight="false" outlineLevel="0" collapsed="false">
      <c r="A6" s="8" t="s">
        <v>35</v>
      </c>
      <c r="B6" s="10" t="n">
        <v>0</v>
      </c>
      <c r="C6" s="8" t="s">
        <v>19</v>
      </c>
    </row>
    <row r="7" customFormat="false" ht="13.8" hidden="false" customHeight="false" outlineLevel="0" collapsed="false">
      <c r="A7" s="8" t="s">
        <v>36</v>
      </c>
      <c r="B7" s="10" t="n">
        <v>0.0345</v>
      </c>
      <c r="C7" s="8" t="s">
        <v>19</v>
      </c>
    </row>
    <row r="8" customFormat="false" ht="13.8" hidden="false" customHeight="false" outlineLevel="0" collapsed="false">
      <c r="A8" s="11"/>
      <c r="B8" s="11"/>
      <c r="C8" s="12"/>
    </row>
    <row r="9" customFormat="false" ht="13.8" hidden="false" customHeight="false" outlineLevel="0" collapsed="false">
      <c r="A9" s="8" t="s">
        <v>37</v>
      </c>
      <c r="B9" s="9" t="n">
        <v>90</v>
      </c>
      <c r="C9" s="8" t="s">
        <v>17</v>
      </c>
    </row>
    <row r="10" customFormat="false" ht="12.8" hidden="false" customHeight="false" outlineLevel="0" collapsed="false">
      <c r="A10" s="0" t="s">
        <v>30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L43"/>
  <sheetViews>
    <sheetView showFormulas="false" showGridLines="true" showRowColHeaders="true" showZeros="true" rightToLeft="false" tabSelected="false" showOutlineSymbols="true" defaultGridColor="true" view="normal" topLeftCell="A11" colorId="64" zoomScale="110" zoomScaleNormal="110" zoomScalePageLayoutView="100" workbookViewId="0">
      <selection pane="topLeft" activeCell="K21" activeCellId="0" sqref="K21"/>
    </sheetView>
  </sheetViews>
  <sheetFormatPr defaultColWidth="12.2890625" defaultRowHeight="12.8" zeroHeight="false" outlineLevelRow="0" outlineLevelCol="0"/>
  <cols>
    <col collapsed="false" customWidth="true" hidden="false" outlineLevel="0" max="1" min="1" style="0" width="38.29"/>
    <col collapsed="false" customWidth="true" hidden="false" outlineLevel="0" max="3" min="3" style="0" width="20.45"/>
    <col collapsed="false" customWidth="true" hidden="false" outlineLevel="0" max="10" min="10" style="0" width="21.47"/>
    <col collapsed="false" customWidth="true" hidden="false" outlineLevel="0" max="11" min="11" style="0" width="14.4"/>
  </cols>
  <sheetData>
    <row r="1" customFormat="false" ht="12.8" hidden="false" customHeight="false" outlineLevel="0" collapsed="false">
      <c r="A1" s="13"/>
      <c r="B1" s="13"/>
      <c r="C1" s="13"/>
    </row>
    <row r="2" customFormat="false" ht="13.8" hidden="false" customHeight="false" outlineLevel="0" collapsed="false">
      <c r="A2" s="8" t="s">
        <v>38</v>
      </c>
      <c r="B2" s="9" t="n">
        <v>90</v>
      </c>
      <c r="C2" s="8" t="s">
        <v>17</v>
      </c>
    </row>
    <row r="3" customFormat="false" ht="13.8" hidden="false" customHeight="false" outlineLevel="0" collapsed="false">
      <c r="A3" s="11"/>
      <c r="B3" s="11"/>
      <c r="C3" s="12"/>
    </row>
    <row r="4" customFormat="false" ht="13.8" hidden="false" customHeight="false" outlineLevel="0" collapsed="false">
      <c r="A4" s="8" t="s">
        <v>39</v>
      </c>
      <c r="B4" s="9" t="n">
        <v>50</v>
      </c>
      <c r="C4" s="8" t="s">
        <v>17</v>
      </c>
    </row>
    <row r="5" customFormat="false" ht="13.8" hidden="false" customHeight="false" outlineLevel="0" collapsed="false">
      <c r="A5" s="11"/>
      <c r="B5" s="11"/>
      <c r="C5" s="12"/>
    </row>
    <row r="6" customFormat="false" ht="13.8" hidden="false" customHeight="false" outlineLevel="0" collapsed="false">
      <c r="A6" s="8" t="s">
        <v>40</v>
      </c>
      <c r="B6" s="9" t="n">
        <v>305</v>
      </c>
      <c r="C6" s="8" t="s">
        <v>17</v>
      </c>
    </row>
    <row r="7" customFormat="false" ht="13.8" hidden="false" customHeight="false" outlineLevel="0" collapsed="false">
      <c r="A7" s="11"/>
      <c r="B7" s="11"/>
      <c r="C7" s="12"/>
    </row>
    <row r="8" customFormat="false" ht="13.8" hidden="false" customHeight="false" outlineLevel="0" collapsed="false">
      <c r="A8" s="8" t="s">
        <v>41</v>
      </c>
      <c r="B8" s="9" t="n">
        <v>0</v>
      </c>
      <c r="C8" s="8" t="s">
        <v>22</v>
      </c>
    </row>
    <row r="9" customFormat="false" ht="13.8" hidden="false" customHeight="false" outlineLevel="0" collapsed="false">
      <c r="A9" s="14" t="s">
        <v>42</v>
      </c>
      <c r="B9" s="10" t="n">
        <v>0</v>
      </c>
      <c r="C9" s="8" t="s">
        <v>19</v>
      </c>
    </row>
    <row r="10" customFormat="false" ht="12.8" hidden="false" customHeight="false" outlineLevel="0" collapsed="false">
      <c r="A10" s="14" t="s">
        <v>43</v>
      </c>
      <c r="B10" s="15" t="n">
        <v>0</v>
      </c>
      <c r="C10" s="14" t="s">
        <v>19</v>
      </c>
    </row>
    <row r="11" customFormat="false" ht="12.8" hidden="false" customHeight="false" outlineLevel="0" collapsed="false">
      <c r="A11" s="14" t="s">
        <v>44</v>
      </c>
      <c r="B11" s="15" t="n">
        <v>0</v>
      </c>
      <c r="C11" s="16" t="s">
        <v>19</v>
      </c>
    </row>
    <row r="12" customFormat="false" ht="12.8" hidden="false" customHeight="false" outlineLevel="0" collapsed="false">
      <c r="A12" s="14" t="s">
        <v>45</v>
      </c>
      <c r="B12" s="15" t="n">
        <v>0</v>
      </c>
      <c r="C12" s="16" t="s">
        <v>19</v>
      </c>
    </row>
    <row r="13" customFormat="false" ht="12.8" hidden="false" customHeight="false" outlineLevel="0" collapsed="false">
      <c r="A13" s="14" t="s">
        <v>46</v>
      </c>
      <c r="B13" s="15" t="n">
        <v>0</v>
      </c>
      <c r="C13" s="14" t="s">
        <v>19</v>
      </c>
    </row>
    <row r="14" customFormat="false" ht="12.8" hidden="false" customHeight="false" outlineLevel="0" collapsed="false">
      <c r="A14" s="14" t="s">
        <v>47</v>
      </c>
      <c r="B14" s="15" t="n">
        <v>0</v>
      </c>
      <c r="C14" s="14" t="s">
        <v>19</v>
      </c>
    </row>
    <row r="15" customFormat="false" ht="12.8" hidden="false" customHeight="false" outlineLevel="0" collapsed="false">
      <c r="A15" s="14" t="s">
        <v>48</v>
      </c>
      <c r="B15" s="15" t="n">
        <v>0</v>
      </c>
      <c r="C15" s="17" t="s">
        <v>49</v>
      </c>
    </row>
    <row r="16" customFormat="false" ht="12.8" hidden="false" customHeight="false" outlineLevel="0" collapsed="false">
      <c r="A16" s="13"/>
      <c r="B16" s="13"/>
      <c r="C16" s="13"/>
    </row>
    <row r="17" customFormat="false" ht="13.8" hidden="false" customHeight="false" outlineLevel="0" collapsed="false">
      <c r="A17" s="8" t="s">
        <v>50</v>
      </c>
      <c r="B17" s="9" t="n">
        <v>110</v>
      </c>
      <c r="C17" s="8" t="s">
        <v>17</v>
      </c>
    </row>
    <row r="18" customFormat="false" ht="13.8" hidden="false" customHeight="false" outlineLevel="0" collapsed="false">
      <c r="A18" s="18" t="s">
        <v>51</v>
      </c>
      <c r="B18" s="10" t="n">
        <v>1</v>
      </c>
      <c r="C18" s="8" t="s">
        <v>19</v>
      </c>
    </row>
    <row r="19" customFormat="false" ht="13.8" hidden="false" customHeight="false" outlineLevel="0" collapsed="false">
      <c r="A19" s="13" t="s">
        <v>52</v>
      </c>
      <c r="B19" s="10" t="n">
        <v>0</v>
      </c>
      <c r="C19" s="8" t="s">
        <v>19</v>
      </c>
    </row>
    <row r="20" customFormat="false" ht="13.8" hidden="false" customHeight="false" outlineLevel="0" collapsed="false">
      <c r="A20" s="8" t="s">
        <v>53</v>
      </c>
      <c r="B20" s="10" t="n">
        <v>0</v>
      </c>
      <c r="C20" s="19" t="s">
        <v>49</v>
      </c>
    </row>
    <row r="21" customFormat="false" ht="13.8" hidden="false" customHeight="false" outlineLevel="0" collapsed="false">
      <c r="A21" s="13"/>
      <c r="B21" s="11"/>
      <c r="C21" s="12"/>
    </row>
    <row r="22" customFormat="false" ht="13.8" hidden="false" customHeight="false" outlineLevel="0" collapsed="false">
      <c r="A22" s="8" t="s">
        <v>54</v>
      </c>
      <c r="B22" s="9" t="n">
        <v>220</v>
      </c>
      <c r="C22" s="8" t="s">
        <v>17</v>
      </c>
    </row>
    <row r="23" customFormat="false" ht="13.8" hidden="false" customHeight="false" outlineLevel="0" collapsed="false">
      <c r="A23" s="8" t="s">
        <v>55</v>
      </c>
      <c r="B23" s="10" t="n">
        <v>0.85</v>
      </c>
      <c r="C23" s="8" t="s">
        <v>19</v>
      </c>
    </row>
    <row r="24" customFormat="false" ht="13.8" hidden="false" customHeight="false" outlineLevel="0" collapsed="false">
      <c r="A24" s="8" t="s">
        <v>56</v>
      </c>
      <c r="B24" s="10" t="n">
        <v>0</v>
      </c>
      <c r="C24" s="8" t="s">
        <v>19</v>
      </c>
    </row>
    <row r="25" customFormat="false" ht="13.8" hidden="false" customHeight="false" outlineLevel="0" collapsed="false">
      <c r="A25" s="8" t="s">
        <v>57</v>
      </c>
      <c r="B25" s="10" t="n">
        <v>0.15</v>
      </c>
      <c r="C25" s="8" t="s">
        <v>19</v>
      </c>
    </row>
    <row r="26" customFormat="false" ht="13.8" hidden="false" customHeight="false" outlineLevel="0" collapsed="false">
      <c r="A26" s="8" t="s">
        <v>58</v>
      </c>
      <c r="B26" s="10" t="n">
        <v>0</v>
      </c>
      <c r="C26" s="8" t="s">
        <v>19</v>
      </c>
    </row>
    <row r="27" customFormat="false" ht="13.8" hidden="false" customHeight="false" outlineLevel="0" collapsed="false">
      <c r="A27" s="11"/>
      <c r="B27" s="11"/>
      <c r="C27" s="12"/>
    </row>
    <row r="28" customFormat="false" ht="13.8" hidden="false" customHeight="false" outlineLevel="0" collapsed="false">
      <c r="A28" s="8" t="s">
        <v>59</v>
      </c>
      <c r="B28" s="9" t="n">
        <v>309</v>
      </c>
      <c r="C28" s="8" t="s">
        <v>17</v>
      </c>
    </row>
    <row r="29" customFormat="false" ht="13.8" hidden="false" customHeight="false" outlineLevel="0" collapsed="false">
      <c r="A29" s="11"/>
      <c r="B29" s="11"/>
      <c r="C29" s="12"/>
    </row>
    <row r="30" customFormat="false" ht="13.8" hidden="false" customHeight="false" outlineLevel="0" collapsed="false">
      <c r="A30" s="8" t="s">
        <v>60</v>
      </c>
      <c r="B30" s="9" t="n">
        <v>310</v>
      </c>
      <c r="C30" s="8" t="s">
        <v>17</v>
      </c>
    </row>
    <row r="31" customFormat="false" ht="13.8" hidden="false" customHeight="false" outlineLevel="0" collapsed="false">
      <c r="A31" s="8" t="s">
        <v>61</v>
      </c>
      <c r="B31" s="10" t="n">
        <v>16</v>
      </c>
      <c r="C31" s="19" t="s">
        <v>49</v>
      </c>
      <c r="D31" s="20" t="s">
        <v>62</v>
      </c>
      <c r="E31" s="20"/>
      <c r="F31" s="20"/>
      <c r="G31" s="20"/>
      <c r="H31" s="20"/>
      <c r="I31" s="20"/>
      <c r="J31" s="0" t="s">
        <v>61</v>
      </c>
      <c r="K31" s="0" t="s">
        <v>63</v>
      </c>
      <c r="L31" s="0" t="n">
        <v>0.06</v>
      </c>
    </row>
    <row r="32" customFormat="false" ht="13.8" hidden="false" customHeight="false" outlineLevel="0" collapsed="false">
      <c r="A32" s="8" t="s">
        <v>64</v>
      </c>
      <c r="B32" s="10" t="n">
        <v>12</v>
      </c>
      <c r="C32" s="19" t="s">
        <v>49</v>
      </c>
      <c r="D32" s="20" t="s">
        <v>65</v>
      </c>
      <c r="E32" s="20"/>
      <c r="F32" s="20"/>
      <c r="G32" s="20"/>
      <c r="H32" s="20"/>
      <c r="I32" s="20"/>
      <c r="J32" s="0" t="s">
        <v>64</v>
      </c>
      <c r="K32" s="0" t="s">
        <v>63</v>
      </c>
      <c r="L32" s="0" t="n">
        <v>0.3</v>
      </c>
    </row>
    <row r="33" customFormat="false" ht="13.8" hidden="false" customHeight="false" outlineLevel="0" collapsed="false">
      <c r="A33" s="8" t="s">
        <v>66</v>
      </c>
      <c r="B33" s="10" t="n">
        <v>0</v>
      </c>
      <c r="C33" s="19" t="s">
        <v>49</v>
      </c>
      <c r="D33" s="20" t="s">
        <v>67</v>
      </c>
      <c r="E33" s="20"/>
      <c r="F33" s="20"/>
      <c r="G33" s="20"/>
      <c r="H33" s="20"/>
      <c r="I33" s="20"/>
      <c r="J33" s="0" t="s">
        <v>68</v>
      </c>
      <c r="K33" s="0" t="s">
        <v>63</v>
      </c>
      <c r="L33" s="0" t="n">
        <v>1.5</v>
      </c>
    </row>
    <row r="34" customFormat="false" ht="13.8" hidden="false" customHeight="false" outlineLevel="0" collapsed="false">
      <c r="A34" s="8" t="s">
        <v>69</v>
      </c>
      <c r="B34" s="10" t="n">
        <v>0</v>
      </c>
      <c r="C34" s="19" t="s">
        <v>49</v>
      </c>
      <c r="D34" s="20" t="s">
        <v>70</v>
      </c>
      <c r="E34" s="20"/>
      <c r="F34" s="20"/>
      <c r="G34" s="20"/>
      <c r="H34" s="20"/>
      <c r="I34" s="20"/>
      <c r="J34" s="0" t="s">
        <v>71</v>
      </c>
      <c r="K34" s="0" t="s">
        <v>63</v>
      </c>
      <c r="L34" s="0" t="n">
        <v>3</v>
      </c>
    </row>
    <row r="35" customFormat="false" ht="13.8" hidden="false" customHeight="false" outlineLevel="0" collapsed="false">
      <c r="A35" s="8" t="s">
        <v>72</v>
      </c>
      <c r="B35" s="10" t="n">
        <v>0</v>
      </c>
      <c r="C35" s="19" t="s">
        <v>73</v>
      </c>
      <c r="J35" s="0" t="s">
        <v>72</v>
      </c>
      <c r="K35" s="0" t="s">
        <v>74</v>
      </c>
      <c r="L35" s="0" t="n">
        <v>0.15</v>
      </c>
    </row>
    <row r="36" customFormat="false" ht="13.8" hidden="false" customHeight="false" outlineLevel="0" collapsed="false">
      <c r="A36" s="8" t="s">
        <v>75</v>
      </c>
      <c r="B36" s="10" t="n">
        <v>0</v>
      </c>
      <c r="C36" s="19" t="s">
        <v>73</v>
      </c>
      <c r="J36" s="0" t="s">
        <v>75</v>
      </c>
      <c r="K36" s="0" t="s">
        <v>76</v>
      </c>
      <c r="L36" s="0" t="n">
        <v>0.5</v>
      </c>
    </row>
    <row r="37" customFormat="false" ht="13.8" hidden="false" customHeight="false" outlineLevel="0" collapsed="false">
      <c r="A37" s="8" t="s">
        <v>77</v>
      </c>
      <c r="B37" s="10" t="n">
        <v>1</v>
      </c>
      <c r="C37" s="19" t="s">
        <v>73</v>
      </c>
      <c r="J37" s="0" t="s">
        <v>77</v>
      </c>
      <c r="K37" s="0" t="s">
        <v>76</v>
      </c>
      <c r="L37" s="0" t="n">
        <v>0.075</v>
      </c>
    </row>
    <row r="38" customFormat="false" ht="13.8" hidden="false" customHeight="false" outlineLevel="0" collapsed="false">
      <c r="A38" s="8" t="s">
        <v>78</v>
      </c>
      <c r="B38" s="10" t="n">
        <v>0</v>
      </c>
      <c r="C38" s="19" t="s">
        <v>49</v>
      </c>
      <c r="J38" s="0" t="s">
        <v>78</v>
      </c>
      <c r="K38" s="0" t="s">
        <v>63</v>
      </c>
      <c r="L38" s="0" t="n">
        <v>2</v>
      </c>
    </row>
    <row r="39" customFormat="false" ht="13.8" hidden="false" customHeight="false" outlineLevel="0" collapsed="false">
      <c r="A39" s="8" t="s">
        <v>79</v>
      </c>
      <c r="B39" s="10" t="n">
        <v>0</v>
      </c>
      <c r="C39" s="19" t="s">
        <v>49</v>
      </c>
      <c r="J39" s="0" t="s">
        <v>79</v>
      </c>
      <c r="K39" s="0" t="s">
        <v>63</v>
      </c>
      <c r="L39" s="0" t="n">
        <v>2</v>
      </c>
    </row>
    <row r="40" customFormat="false" ht="13.8" hidden="false" customHeight="false" outlineLevel="0" collapsed="false">
      <c r="A40" s="8" t="s">
        <v>80</v>
      </c>
      <c r="B40" s="10" t="n">
        <v>0</v>
      </c>
      <c r="C40" s="8" t="s">
        <v>19</v>
      </c>
    </row>
    <row r="41" customFormat="false" ht="13.8" hidden="false" customHeight="false" outlineLevel="0" collapsed="false">
      <c r="A41" s="11"/>
      <c r="B41" s="11"/>
      <c r="C41" s="12"/>
    </row>
    <row r="42" customFormat="false" ht="13.8" hidden="false" customHeight="false" outlineLevel="0" collapsed="false">
      <c r="A42" s="8" t="s">
        <v>81</v>
      </c>
      <c r="B42" s="9" t="n">
        <v>260</v>
      </c>
      <c r="C42" s="8" t="s">
        <v>17</v>
      </c>
    </row>
    <row r="43" customFormat="false" ht="12.8" hidden="false" customHeight="false" outlineLevel="0" collapsed="false">
      <c r="A43" s="0" t="s">
        <v>30</v>
      </c>
    </row>
  </sheetData>
  <mergeCells count="4">
    <mergeCell ref="D31:I31"/>
    <mergeCell ref="D32:I32"/>
    <mergeCell ref="D33:I33"/>
    <mergeCell ref="D34:I34"/>
  </mergeCell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C7"/>
  <sheetViews>
    <sheetView showFormulas="false" showGridLines="true" showRowColHeaders="true" showZeros="true" rightToLeft="false" tabSelected="false" showOutlineSymbols="true" defaultGridColor="true" view="normal" topLeftCell="A1" colorId="64" zoomScale="110" zoomScaleNormal="110" zoomScalePageLayoutView="100" workbookViewId="0">
      <selection pane="topLeft" activeCell="H12" activeCellId="0" sqref="H12"/>
    </sheetView>
  </sheetViews>
  <sheetFormatPr defaultColWidth="12.2890625" defaultRowHeight="12.8" zeroHeight="false" outlineLevelRow="0" outlineLevelCol="0"/>
  <cols>
    <col collapsed="false" customWidth="true" hidden="false" outlineLevel="0" max="1" min="1" style="0" width="33.98"/>
    <col collapsed="false" customWidth="true" hidden="false" outlineLevel="0" max="3" min="3" style="0" width="22.84"/>
  </cols>
  <sheetData>
    <row r="1" customFormat="false" ht="12.8" hidden="false" customHeight="false" outlineLevel="0" collapsed="false">
      <c r="A1" s="13"/>
      <c r="B1" s="13"/>
      <c r="C1" s="13"/>
    </row>
    <row r="2" customFormat="false" ht="13.8" hidden="false" customHeight="false" outlineLevel="0" collapsed="false">
      <c r="A2" s="8" t="s">
        <v>82</v>
      </c>
      <c r="B2" s="9" t="n">
        <v>100</v>
      </c>
      <c r="C2" s="8" t="s">
        <v>17</v>
      </c>
    </row>
    <row r="3" customFormat="false" ht="13.8" hidden="false" customHeight="false" outlineLevel="0" collapsed="false">
      <c r="A3" s="11"/>
      <c r="B3" s="11"/>
      <c r="C3" s="12"/>
    </row>
    <row r="4" customFormat="false" ht="13.8" hidden="false" customHeight="false" outlineLevel="0" collapsed="false">
      <c r="A4" s="8" t="s">
        <v>83</v>
      </c>
      <c r="B4" s="9" t="n">
        <v>700</v>
      </c>
      <c r="C4" s="8" t="s">
        <v>17</v>
      </c>
    </row>
    <row r="5" customFormat="false" ht="13.8" hidden="false" customHeight="false" outlineLevel="0" collapsed="false">
      <c r="A5" s="11"/>
      <c r="B5" s="11"/>
      <c r="C5" s="12"/>
    </row>
    <row r="6" customFormat="false" ht="13.8" hidden="false" customHeight="false" outlineLevel="0" collapsed="false">
      <c r="A6" s="8" t="s">
        <v>84</v>
      </c>
      <c r="B6" s="9" t="n">
        <v>90</v>
      </c>
      <c r="C6" s="8" t="s">
        <v>17</v>
      </c>
    </row>
    <row r="7" customFormat="false" ht="12.8" hidden="false" customHeight="false" outlineLevel="0" collapsed="false">
      <c r="A7" s="0" t="s">
        <v>30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C7"/>
  <sheetViews>
    <sheetView showFormulas="false" showGridLines="true" showRowColHeaders="true" showZeros="true" rightToLeft="false" tabSelected="false" showOutlineSymbols="true" defaultGridColor="true" view="normal" topLeftCell="A1" colorId="64" zoomScale="110" zoomScaleNormal="110" zoomScalePageLayoutView="100" workbookViewId="0">
      <selection pane="topLeft" activeCell="D10" activeCellId="0" sqref="D10"/>
    </sheetView>
  </sheetViews>
  <sheetFormatPr defaultColWidth="12.2890625" defaultRowHeight="12.8" zeroHeight="false" outlineLevelRow="0" outlineLevelCol="0"/>
  <cols>
    <col collapsed="false" customWidth="true" hidden="false" outlineLevel="0" max="1" min="1" style="0" width="29.22"/>
    <col collapsed="false" customWidth="true" hidden="false" outlineLevel="0" max="3" min="3" style="0" width="19.38"/>
  </cols>
  <sheetData>
    <row r="1" customFormat="false" ht="12.8" hidden="false" customHeight="false" outlineLevel="0" collapsed="false">
      <c r="A1" s="13"/>
      <c r="B1" s="13"/>
      <c r="C1" s="13"/>
    </row>
    <row r="2" customFormat="false" ht="13.8" hidden="false" customHeight="false" outlineLevel="0" collapsed="false">
      <c r="A2" s="8" t="s">
        <v>85</v>
      </c>
      <c r="B2" s="21" t="n">
        <v>510</v>
      </c>
      <c r="C2" s="8" t="s">
        <v>17</v>
      </c>
    </row>
    <row r="3" customFormat="false" ht="13.8" hidden="false" customHeight="false" outlineLevel="0" collapsed="false">
      <c r="A3" s="11"/>
      <c r="B3" s="13"/>
      <c r="C3" s="12"/>
    </row>
    <row r="4" customFormat="false" ht="13.8" hidden="false" customHeight="false" outlineLevel="0" collapsed="false">
      <c r="A4" s="8" t="s">
        <v>86</v>
      </c>
      <c r="B4" s="21" t="n">
        <v>330</v>
      </c>
      <c r="C4" s="8" t="s">
        <v>17</v>
      </c>
    </row>
    <row r="5" customFormat="false" ht="12.8" hidden="false" customHeight="false" outlineLevel="0" collapsed="false">
      <c r="A5" s="14" t="s">
        <v>87</v>
      </c>
      <c r="B5" s="15" t="n">
        <v>0.33</v>
      </c>
      <c r="C5" s="14" t="s">
        <v>19</v>
      </c>
    </row>
    <row r="6" customFormat="false" ht="12.8" hidden="false" customHeight="false" outlineLevel="0" collapsed="false">
      <c r="A6" s="14" t="s">
        <v>88</v>
      </c>
      <c r="B6" s="15" t="n">
        <v>0.67</v>
      </c>
      <c r="C6" s="14" t="s">
        <v>19</v>
      </c>
    </row>
    <row r="7" customFormat="false" ht="12.8" hidden="false" customHeight="false" outlineLevel="0" collapsed="false">
      <c r="A7" s="0" t="s">
        <v>30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C3"/>
  <sheetViews>
    <sheetView showFormulas="false" showGridLines="true" showRowColHeaders="true" showZeros="true" rightToLeft="false" tabSelected="false" showOutlineSymbols="true" defaultGridColor="true" view="normal" topLeftCell="A1" colorId="64" zoomScale="110" zoomScaleNormal="110" zoomScalePageLayoutView="100" workbookViewId="0">
      <selection pane="topLeft" activeCell="D9" activeCellId="0" sqref="D9"/>
    </sheetView>
  </sheetViews>
  <sheetFormatPr defaultColWidth="12.2890625" defaultRowHeight="12.8" zeroHeight="false" outlineLevelRow="0" outlineLevelCol="0"/>
  <cols>
    <col collapsed="false" customWidth="true" hidden="false" outlineLevel="0" max="1" min="1" style="0" width="23.5"/>
    <col collapsed="false" customWidth="true" hidden="false" outlineLevel="0" max="3" min="3" style="0" width="23.75"/>
  </cols>
  <sheetData>
    <row r="1" customFormat="false" ht="12.8" hidden="false" customHeight="false" outlineLevel="0" collapsed="false">
      <c r="A1" s="13"/>
      <c r="B1" s="13"/>
      <c r="C1" s="13"/>
    </row>
    <row r="2" customFormat="false" ht="13.8" hidden="false" customHeight="false" outlineLevel="0" collapsed="false">
      <c r="A2" s="8" t="s">
        <v>89</v>
      </c>
      <c r="B2" s="22" t="n">
        <f aca="false">(6701+28548+16412+10980+7103+2907+1111+4303314)/497</f>
        <v>8806.9939637827</v>
      </c>
      <c r="C2" s="8" t="s">
        <v>90</v>
      </c>
    </row>
    <row r="3" customFormat="false" ht="12.8" hidden="false" customHeight="false" outlineLevel="0" collapsed="false">
      <c r="A3" s="0" t="s">
        <v>30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F50"/>
  <sheetViews>
    <sheetView showFormulas="false" showGridLines="true" showRowColHeaders="true" showZeros="true" rightToLeft="false" tabSelected="false" showOutlineSymbols="true" defaultGridColor="true" view="normal" topLeftCell="A8" colorId="64" zoomScale="110" zoomScaleNormal="110" zoomScalePageLayoutView="100" workbookViewId="0">
      <selection pane="topLeft" activeCell="C46" activeCellId="0" sqref="C46"/>
    </sheetView>
  </sheetViews>
  <sheetFormatPr defaultColWidth="12.109375" defaultRowHeight="12.8" zeroHeight="false" outlineLevelRow="0" outlineLevelCol="0"/>
  <cols>
    <col collapsed="false" customWidth="true" hidden="false" outlineLevel="0" max="1" min="1" style="0" width="37.43"/>
    <col collapsed="false" customWidth="true" hidden="false" outlineLevel="0" max="2" min="2" style="0" width="29.56"/>
    <col collapsed="false" customWidth="true" hidden="false" outlineLevel="0" max="3" min="3" style="23" width="11.61"/>
    <col collapsed="false" customWidth="true" hidden="false" outlineLevel="0" max="4" min="4" style="0" width="28.06"/>
  </cols>
  <sheetData>
    <row r="1" customFormat="false" ht="12.8" hidden="false" customHeight="false" outlineLevel="0" collapsed="false">
      <c r="A1" s="13"/>
      <c r="B1" s="13"/>
      <c r="C1" s="24"/>
      <c r="D1" s="13"/>
    </row>
    <row r="2" customFormat="false" ht="12.8" hidden="false" customHeight="false" outlineLevel="0" collapsed="false">
      <c r="A2" s="14" t="s">
        <v>91</v>
      </c>
      <c r="B2" s="25"/>
      <c r="C2" s="26"/>
      <c r="D2" s="27"/>
      <c r="F2" s="0" t="n">
        <v>497</v>
      </c>
    </row>
    <row r="3" customFormat="false" ht="12.8" hidden="false" customHeight="false" outlineLevel="0" collapsed="false">
      <c r="A3" s="28"/>
      <c r="B3" s="14" t="s">
        <v>92</v>
      </c>
      <c r="C3" s="24"/>
      <c r="D3" s="29"/>
    </row>
    <row r="4" customFormat="false" ht="12.8" hidden="false" customHeight="false" outlineLevel="0" collapsed="false">
      <c r="A4" s="28"/>
      <c r="B4" s="14" t="s">
        <v>93</v>
      </c>
      <c r="C4" s="30" t="n">
        <f aca="false">6636192/F2</f>
        <v>13352.4989939638</v>
      </c>
      <c r="D4" s="14" t="s">
        <v>94</v>
      </c>
    </row>
    <row r="5" customFormat="false" ht="12.8" hidden="false" customHeight="false" outlineLevel="0" collapsed="false">
      <c r="A5" s="28"/>
      <c r="B5" s="14" t="s">
        <v>95</v>
      </c>
      <c r="C5" s="30" t="n">
        <f aca="false">111838/F2</f>
        <v>225.02615694165</v>
      </c>
      <c r="D5" s="14" t="s">
        <v>94</v>
      </c>
    </row>
    <row r="6" customFormat="false" ht="12.8" hidden="false" customHeight="false" outlineLevel="0" collapsed="false">
      <c r="A6" s="28"/>
      <c r="B6" s="13"/>
      <c r="C6" s="24"/>
      <c r="D6" s="29"/>
    </row>
    <row r="7" customFormat="false" ht="12.8" hidden="false" customHeight="false" outlineLevel="0" collapsed="false">
      <c r="A7" s="28"/>
      <c r="B7" s="14" t="s">
        <v>96</v>
      </c>
      <c r="C7" s="24"/>
      <c r="D7" s="29"/>
    </row>
    <row r="8" customFormat="false" ht="12.8" hidden="false" customHeight="false" outlineLevel="0" collapsed="false">
      <c r="A8" s="28"/>
      <c r="B8" s="14" t="s">
        <v>93</v>
      </c>
      <c r="C8" s="30" t="n">
        <f aca="false">1021440/F2</f>
        <v>2055.21126760563</v>
      </c>
      <c r="D8" s="14" t="s">
        <v>94</v>
      </c>
    </row>
    <row r="9" customFormat="false" ht="12.8" hidden="false" customHeight="false" outlineLevel="0" collapsed="false">
      <c r="A9" s="28"/>
      <c r="B9" s="14" t="s">
        <v>95</v>
      </c>
      <c r="C9" s="30" t="n">
        <f aca="false">64853379/F2</f>
        <v>130489.696177062</v>
      </c>
      <c r="D9" s="14" t="s">
        <v>94</v>
      </c>
    </row>
    <row r="10" customFormat="false" ht="12.8" hidden="false" customHeight="false" outlineLevel="0" collapsed="false">
      <c r="A10" s="28"/>
      <c r="B10" s="13"/>
      <c r="C10" s="24"/>
      <c r="D10" s="29"/>
    </row>
    <row r="11" customFormat="false" ht="12.8" hidden="false" customHeight="false" outlineLevel="0" collapsed="false">
      <c r="A11" s="28"/>
      <c r="B11" s="14" t="s">
        <v>97</v>
      </c>
      <c r="C11" s="24"/>
      <c r="D11" s="29"/>
    </row>
    <row r="12" customFormat="false" ht="12.8" hidden="false" customHeight="false" outlineLevel="0" collapsed="false">
      <c r="A12" s="28"/>
      <c r="B12" s="14" t="s">
        <v>93</v>
      </c>
      <c r="C12" s="30" t="n">
        <f aca="false">23983676/F2</f>
        <v>48256.893360161</v>
      </c>
      <c r="D12" s="14" t="s">
        <v>98</v>
      </c>
    </row>
    <row r="13" customFormat="false" ht="12.8" hidden="false" customHeight="false" outlineLevel="0" collapsed="false">
      <c r="A13" s="28"/>
      <c r="B13" s="14" t="s">
        <v>95</v>
      </c>
      <c r="C13" s="30" t="n">
        <f aca="false">3677566203/F2</f>
        <v>7399529.58350101</v>
      </c>
      <c r="D13" s="14" t="s">
        <v>98</v>
      </c>
    </row>
    <row r="14" customFormat="false" ht="12.8" hidden="false" customHeight="false" outlineLevel="0" collapsed="false">
      <c r="A14" s="28"/>
      <c r="B14" s="13"/>
      <c r="C14" s="24"/>
      <c r="D14" s="29"/>
    </row>
    <row r="15" customFormat="false" ht="12.8" hidden="false" customHeight="false" outlineLevel="0" collapsed="false">
      <c r="A15" s="28"/>
      <c r="B15" s="14" t="s">
        <v>99</v>
      </c>
      <c r="C15" s="24"/>
      <c r="D15" s="29"/>
    </row>
    <row r="16" customFormat="false" ht="12.8" hidden="false" customHeight="false" outlineLevel="0" collapsed="false">
      <c r="A16" s="28"/>
      <c r="B16" s="14" t="s">
        <v>93</v>
      </c>
      <c r="C16" s="30" t="n">
        <f aca="false">652479/F2</f>
        <v>1312.83501006036</v>
      </c>
      <c r="D16" s="14" t="s">
        <v>94</v>
      </c>
    </row>
    <row r="17" customFormat="false" ht="12.8" hidden="false" customHeight="false" outlineLevel="0" collapsed="false">
      <c r="A17" s="28"/>
      <c r="B17" s="14" t="s">
        <v>95</v>
      </c>
      <c r="C17" s="30" t="n">
        <f aca="false">1631507/F2</f>
        <v>3282.71026156942</v>
      </c>
      <c r="D17" s="14" t="s">
        <v>94</v>
      </c>
    </row>
    <row r="18" customFormat="false" ht="12.8" hidden="false" customHeight="false" outlineLevel="0" collapsed="false">
      <c r="A18" s="28"/>
      <c r="B18" s="13"/>
      <c r="C18" s="24"/>
      <c r="D18" s="29"/>
    </row>
    <row r="19" customFormat="false" ht="12.8" hidden="false" customHeight="false" outlineLevel="0" collapsed="false">
      <c r="A19" s="14" t="s">
        <v>100</v>
      </c>
      <c r="B19" s="13"/>
      <c r="C19" s="24"/>
      <c r="D19" s="29"/>
    </row>
    <row r="20" customFormat="false" ht="12.8" hidden="false" customHeight="false" outlineLevel="0" collapsed="false">
      <c r="A20" s="28"/>
      <c r="B20" s="14" t="s">
        <v>100</v>
      </c>
      <c r="C20" s="24"/>
      <c r="D20" s="29"/>
    </row>
    <row r="21" customFormat="false" ht="12.8" hidden="false" customHeight="false" outlineLevel="0" collapsed="false">
      <c r="A21" s="28"/>
      <c r="B21" s="14" t="s">
        <v>101</v>
      </c>
      <c r="C21" s="30" t="n">
        <f aca="false">6631941/F2</f>
        <v>13343.9456740443</v>
      </c>
      <c r="D21" s="14" t="s">
        <v>94</v>
      </c>
    </row>
    <row r="22" customFormat="false" ht="12.8" hidden="false" customHeight="false" outlineLevel="0" collapsed="false">
      <c r="A22" s="28"/>
      <c r="B22" s="13"/>
      <c r="C22" s="24"/>
      <c r="D22" s="29"/>
    </row>
    <row r="23" customFormat="false" ht="12.8" hidden="false" customHeight="false" outlineLevel="0" collapsed="false">
      <c r="A23" s="14" t="s">
        <v>102</v>
      </c>
      <c r="B23" s="13"/>
      <c r="C23" s="24"/>
      <c r="D23" s="29"/>
    </row>
    <row r="24" customFormat="false" ht="12.8" hidden="false" customHeight="false" outlineLevel="0" collapsed="false">
      <c r="A24" s="28"/>
      <c r="B24" s="14" t="s">
        <v>103</v>
      </c>
      <c r="C24" s="24"/>
      <c r="D24" s="29"/>
    </row>
    <row r="25" customFormat="false" ht="12.8" hidden="false" customHeight="false" outlineLevel="0" collapsed="false">
      <c r="A25" s="28"/>
      <c r="B25" s="14" t="s">
        <v>95</v>
      </c>
      <c r="C25" s="30" t="n">
        <v>0</v>
      </c>
      <c r="D25" s="14" t="s">
        <v>94</v>
      </c>
    </row>
    <row r="26" customFormat="false" ht="12.8" hidden="false" customHeight="false" outlineLevel="0" collapsed="false">
      <c r="A26" s="28"/>
      <c r="B26" s="14" t="s">
        <v>104</v>
      </c>
      <c r="C26" s="30" t="n">
        <v>0</v>
      </c>
      <c r="D26" s="14" t="s">
        <v>98</v>
      </c>
    </row>
    <row r="27" customFormat="false" ht="12.8" hidden="false" customHeight="false" outlineLevel="0" collapsed="false">
      <c r="A27" s="28"/>
      <c r="B27" s="14" t="s">
        <v>105</v>
      </c>
      <c r="C27" s="30" t="n">
        <v>0</v>
      </c>
      <c r="D27" s="14" t="s">
        <v>94</v>
      </c>
    </row>
    <row r="28" customFormat="false" ht="12.8" hidden="false" customHeight="false" outlineLevel="0" collapsed="false">
      <c r="A28" s="28"/>
      <c r="B28" s="14" t="s">
        <v>106</v>
      </c>
      <c r="C28" s="30" t="n">
        <f aca="false">3/F2</f>
        <v>0.00603621730382294</v>
      </c>
      <c r="D28" s="29"/>
    </row>
    <row r="29" customFormat="false" ht="12.8" hidden="false" customHeight="false" outlineLevel="0" collapsed="false">
      <c r="A29" s="28"/>
      <c r="B29" s="13"/>
      <c r="C29" s="24"/>
      <c r="D29" s="29"/>
    </row>
    <row r="30" customFormat="false" ht="12.8" hidden="false" customHeight="false" outlineLevel="0" collapsed="false">
      <c r="A30" s="28"/>
      <c r="B30" s="14" t="s">
        <v>107</v>
      </c>
      <c r="C30" s="24"/>
      <c r="D30" s="29"/>
    </row>
    <row r="31" customFormat="false" ht="12.8" hidden="false" customHeight="false" outlineLevel="0" collapsed="false">
      <c r="A31" s="28"/>
      <c r="B31" s="14" t="s">
        <v>108</v>
      </c>
      <c r="C31" s="30" t="n">
        <f aca="false">17314238/2/F2</f>
        <v>17418.7505030181</v>
      </c>
      <c r="D31" s="14" t="s">
        <v>94</v>
      </c>
    </row>
    <row r="32" customFormat="false" ht="12.8" hidden="false" customHeight="false" outlineLevel="0" collapsed="false">
      <c r="A32" s="28"/>
      <c r="B32" s="14" t="s">
        <v>109</v>
      </c>
      <c r="C32" s="30" t="n">
        <f aca="false">17314238/2/F2</f>
        <v>17418.7505030181</v>
      </c>
      <c r="D32" s="14" t="s">
        <v>94</v>
      </c>
    </row>
    <row r="33" customFormat="false" ht="12.8" hidden="false" customHeight="false" outlineLevel="0" collapsed="false">
      <c r="A33" s="28"/>
      <c r="B33" s="14" t="s">
        <v>110</v>
      </c>
      <c r="C33" s="30" t="n">
        <v>0</v>
      </c>
      <c r="D33" s="14" t="s">
        <v>94</v>
      </c>
    </row>
    <row r="34" customFormat="false" ht="12.8" hidden="false" customHeight="false" outlineLevel="0" collapsed="false">
      <c r="A34" s="28"/>
      <c r="B34" s="13"/>
      <c r="C34" s="24"/>
      <c r="D34" s="29"/>
    </row>
    <row r="35" customFormat="false" ht="12.8" hidden="false" customHeight="false" outlineLevel="0" collapsed="false">
      <c r="A35" s="14" t="s">
        <v>111</v>
      </c>
      <c r="B35" s="13"/>
      <c r="C35" s="24"/>
      <c r="D35" s="29"/>
    </row>
    <row r="36" customFormat="false" ht="12.8" hidden="false" customHeight="false" outlineLevel="0" collapsed="false">
      <c r="A36" s="28"/>
      <c r="B36" s="14" t="s">
        <v>112</v>
      </c>
      <c r="C36" s="24"/>
      <c r="D36" s="29"/>
    </row>
    <row r="37" customFormat="false" ht="12.8" hidden="false" customHeight="false" outlineLevel="0" collapsed="false">
      <c r="A37" s="28"/>
      <c r="B37" s="14" t="s">
        <v>101</v>
      </c>
      <c r="C37" s="30" t="n">
        <f aca="false">27*365*24/F2</f>
        <v>475.8953722334</v>
      </c>
      <c r="D37" s="14" t="s">
        <v>94</v>
      </c>
    </row>
    <row r="38" customFormat="false" ht="12.8" hidden="false" customHeight="false" outlineLevel="0" collapsed="false">
      <c r="A38" s="28"/>
      <c r="B38" s="13"/>
      <c r="C38" s="24"/>
      <c r="D38" s="29"/>
    </row>
    <row r="39" customFormat="false" ht="12.8" hidden="false" customHeight="false" outlineLevel="0" collapsed="false">
      <c r="A39" s="14" t="s">
        <v>113</v>
      </c>
      <c r="B39" s="13"/>
      <c r="C39" s="24"/>
      <c r="D39" s="29"/>
    </row>
    <row r="40" customFormat="false" ht="12.8" hidden="false" customHeight="false" outlineLevel="0" collapsed="false">
      <c r="A40" s="28"/>
      <c r="B40" s="14" t="s">
        <v>114</v>
      </c>
      <c r="C40" s="24"/>
      <c r="D40" s="29"/>
    </row>
    <row r="41" customFormat="false" ht="12.8" hidden="false" customHeight="false" outlineLevel="0" collapsed="false">
      <c r="A41" s="28"/>
      <c r="B41" s="14" t="s">
        <v>115</v>
      </c>
      <c r="C41" s="30" t="n">
        <v>0</v>
      </c>
      <c r="D41" s="14" t="s">
        <v>116</v>
      </c>
    </row>
    <row r="42" customFormat="false" ht="12.8" hidden="false" customHeight="false" outlineLevel="0" collapsed="false">
      <c r="A42" s="28"/>
      <c r="B42" s="14" t="s">
        <v>117</v>
      </c>
      <c r="C42" s="30" t="n">
        <v>0</v>
      </c>
      <c r="D42" s="14" t="s">
        <v>116</v>
      </c>
    </row>
    <row r="43" customFormat="false" ht="12.8" hidden="false" customHeight="false" outlineLevel="0" collapsed="false">
      <c r="A43" s="28"/>
      <c r="B43" s="13"/>
      <c r="C43" s="24"/>
      <c r="D43" s="29"/>
    </row>
    <row r="44" customFormat="false" ht="12.8" hidden="false" customHeight="false" outlineLevel="0" collapsed="false">
      <c r="A44" s="28"/>
      <c r="B44" s="14" t="s">
        <v>118</v>
      </c>
      <c r="C44" s="24"/>
      <c r="D44" s="29"/>
    </row>
    <row r="45" customFormat="false" ht="12.85" hidden="false" customHeight="false" outlineLevel="0" collapsed="false">
      <c r="A45" s="28"/>
      <c r="B45" s="31" t="s">
        <v>119</v>
      </c>
      <c r="C45" s="32" t="n">
        <f aca="false">2*365*8/F2</f>
        <v>11.7505030181087</v>
      </c>
      <c r="D45" s="33" t="s">
        <v>94</v>
      </c>
    </row>
    <row r="46" customFormat="false" ht="12.8" hidden="false" customHeight="false" outlineLevel="0" collapsed="false">
      <c r="A46" s="28"/>
      <c r="B46" s="13"/>
      <c r="C46" s="24"/>
      <c r="D46" s="29"/>
    </row>
    <row r="47" customFormat="false" ht="12.8" hidden="false" customHeight="false" outlineLevel="0" collapsed="false">
      <c r="A47" s="14" t="s">
        <v>120</v>
      </c>
      <c r="B47" s="13"/>
      <c r="C47" s="24"/>
      <c r="D47" s="29"/>
    </row>
    <row r="48" customFormat="false" ht="12.8" hidden="false" customHeight="false" outlineLevel="0" collapsed="false">
      <c r="A48" s="28"/>
      <c r="B48" s="14" t="s">
        <v>120</v>
      </c>
      <c r="C48" s="24"/>
      <c r="D48" s="29"/>
    </row>
    <row r="49" customFormat="false" ht="12.8" hidden="false" customHeight="false" outlineLevel="0" collapsed="false">
      <c r="A49" s="34"/>
      <c r="B49" s="14" t="s">
        <v>121</v>
      </c>
      <c r="C49" s="35" t="n">
        <v>0.15</v>
      </c>
      <c r="D49" s="36"/>
    </row>
    <row r="50" customFormat="false" ht="12.8" hidden="false" customHeight="false" outlineLevel="0" collapsed="false">
      <c r="A50" s="0" t="s">
        <v>30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1720</TotalTime>
  <Application>LibreOffice/7.3.7.2$Linux_X86_64 LibreOffice_project/30$Build-2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2023-03-30T08:33:33Z</dcterms:created>
  <dc:creator/>
  <dc:description/>
  <dc:language>it-IT</dc:language>
  <cp:lastModifiedBy/>
  <dcterms:modified xsi:type="dcterms:W3CDTF">2023-05-26T16:08:36Z</dcterms:modified>
  <cp:revision>79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